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Tainta\2023 WEB\SEGURIDAD SOCIAL\"/>
    </mc:Choice>
  </mc:AlternateContent>
  <xr:revisionPtr revIDLastSave="0" documentId="8_{99939C30-9FCF-4B2B-8EBB-187620DD5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088" sheetId="1" r:id="rId1"/>
  </sheets>
  <definedNames>
    <definedName name="_xlnm.Print_Area" localSheetId="0">'S088'!$A$1:$F$94</definedName>
    <definedName name="DENO_MUTUA">'S088'!$C$3</definedName>
    <definedName name="DIGIT_CONTROL">'S088'!$D$6</definedName>
    <definedName name="NUME_MUTUA">'S088'!$E$3</definedName>
    <definedName name="_xlnm.Print_Titles" localSheetId="0">'S088'!$B:$E,'S088'!$2:$7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80" i="1"/>
  <c r="D64" i="1"/>
  <c r="D53" i="1"/>
  <c r="D45" i="1"/>
  <c r="D85" i="1" l="1"/>
  <c r="Y44447" i="1" l="1"/>
  <c r="D14" i="1" l="1"/>
  <c r="D55" i="1" l="1"/>
  <c r="D48" i="1"/>
  <c r="D49" i="1" l="1"/>
  <c r="D86" i="1"/>
  <c r="D79" i="1"/>
  <c r="D24" i="1" l="1"/>
  <c r="D19" i="1"/>
  <c r="D38" i="1" l="1"/>
  <c r="D32" i="1"/>
  <c r="D63" i="1"/>
  <c r="D68" i="1"/>
  <c r="D69" i="1" s="1"/>
  <c r="D34" i="1" l="1"/>
  <c r="D33" i="1"/>
  <c r="D51" i="1"/>
  <c r="D56" i="1"/>
  <c r="D39" i="1"/>
</calcChain>
</file>

<file path=xl/sharedStrings.xml><?xml version="1.0" encoding="utf-8"?>
<sst xmlns="http://schemas.openxmlformats.org/spreadsheetml/2006/main" count="79" uniqueCount="70">
  <si>
    <t>ENUMERACIÓN Y JUSTIFICACIÓN DE LAS DOTACIONES Y APLICACIONES DE LAS RESERVAS, A EFECTUAR COMO CONSECUENCIA DEL RESULTADO OBTENIDO EN EL EJERCICIO</t>
  </si>
  <si>
    <t>V: 01 . 02</t>
  </si>
  <si>
    <t>EJERCICIO: 2022</t>
  </si>
  <si>
    <t>021 MUTUA NAVARRA</t>
  </si>
  <si>
    <t>S088</t>
  </si>
  <si>
    <t>2022</t>
  </si>
  <si>
    <t>RESULTADO DEL EJERCICIO:</t>
  </si>
  <si>
    <t>Procedente de contingencias profesionales:</t>
  </si>
  <si>
    <t>Importe (A)</t>
  </si>
  <si>
    <t>Aumento/Disminución por variación de resultados de ejercicios anteriores (B)</t>
  </si>
  <si>
    <t>Aumento/Disminución por variación de resultados netos generados por cuotas (C)</t>
  </si>
  <si>
    <t>Resultado del ejercicio (D = A + B + C)</t>
  </si>
  <si>
    <t>Procedente de contingencias comunes:</t>
  </si>
  <si>
    <t>Importe (E)</t>
  </si>
  <si>
    <t>Aumento/Disminución por variación de resultados de ejercicios anteriores (F)</t>
  </si>
  <si>
    <t>Aumento/Disminución por variación de resultados netos generados por cuotas (G)</t>
  </si>
  <si>
    <t>Resultado del ejercicio (H = E + F + G)</t>
  </si>
  <si>
    <t>Procedente de la protección por cese de actividad de trabajadores autónomos:</t>
  </si>
  <si>
    <t>Importe (I)</t>
  </si>
  <si>
    <t>Aumento/Disminución por variación de resultados de ejercicios anteriores (J)</t>
  </si>
  <si>
    <t>Aumento/Disminución por variación de resultados netos generados por cuotas (K)</t>
  </si>
  <si>
    <t>Resultado del ejercicio (L = I + J + K)</t>
  </si>
  <si>
    <t>RESERVA DE ESTABILIZACIÓN POR CONTINGENCIAS PROFESIONALES:</t>
  </si>
  <si>
    <t>Cuotas cobradas por contingencias profesionales:</t>
  </si>
  <si>
    <t>En 2020 (A)</t>
  </si>
  <si>
    <t>En 2021 (B)</t>
  </si>
  <si>
    <t>En 2022 (C)</t>
  </si>
  <si>
    <t>Media anual (D = (A + B + C) / 3)</t>
  </si>
  <si>
    <t>Límite Inferior (E = 0,20 x D)</t>
  </si>
  <si>
    <t>Límite Superior (F = 0,30 x D)</t>
  </si>
  <si>
    <t>Importe de la reserva a 31/12/2022 (G)</t>
  </si>
  <si>
    <t>Dotación del ejercicio(H)</t>
  </si>
  <si>
    <t>Aplicación del ejercicio (I)</t>
  </si>
  <si>
    <t>Importe de la reserva en el balance después de la dotación/aplicación (J = G + H - I)</t>
  </si>
  <si>
    <t>Porcentaje ( K = J x 100 / D)</t>
  </si>
  <si>
    <t>EXCESO DE RESULTADOS DE CONTINGENCIAS PROFESIONALES:</t>
  </si>
  <si>
    <t>Fondo de Contingencias Profesionales de la Seguridad Social</t>
  </si>
  <si>
    <t>Dotación del ejercicio (B = 0,05 x A)</t>
  </si>
  <si>
    <t>Reserva de asistencia social</t>
  </si>
  <si>
    <t>Importe de la reserva a 31/12/2022 (C)</t>
  </si>
  <si>
    <t>Dotación del ejercicio (D = 0,10 x A)</t>
  </si>
  <si>
    <t>Importe de la reserva en balance después de la dotación (E = C + D)</t>
  </si>
  <si>
    <t>Reserva Complementaria</t>
  </si>
  <si>
    <t>Límite superior (0,25 x letra F apartado anterior) (F)</t>
  </si>
  <si>
    <t>Dotación del ejercicio (H = 0,05 x A)</t>
  </si>
  <si>
    <t>Porcentaje (K = J x 100 / F apartado anterior)</t>
  </si>
  <si>
    <t>Dotación del ejercicio (L = 0,80 x A)</t>
  </si>
  <si>
    <t>RESERVA DE ESTABILIZACION DE CONTINGENCIAS COMUNES:</t>
  </si>
  <si>
    <t>Cuotas cobradas en el ejercicio por contingencias comunes (A)</t>
  </si>
  <si>
    <t>Límite Inferior (B= 0,05 x A)</t>
  </si>
  <si>
    <t>Límite Superior (C = 0,20 x A)</t>
  </si>
  <si>
    <t>Importe de la reserva a 31/12/2022 (D)</t>
  </si>
  <si>
    <t>Dotación del ejercicio (E)</t>
  </si>
  <si>
    <t>Aplicación del ejercicio (F)</t>
  </si>
  <si>
    <t>Importe de la reserva en el balance después de la dotación/aplicación (G = D + E - F)</t>
  </si>
  <si>
    <t>Porcentaje ( H = G x 100 / A)</t>
  </si>
  <si>
    <t>EXCESO DE RESULTADO DE CONTINGENCIAS COMUNES:</t>
  </si>
  <si>
    <t>Fondo de Reserva de la Seguridad Social</t>
  </si>
  <si>
    <t>Dotación del ejercicio:</t>
  </si>
  <si>
    <t>RESERVA DE ESTABILIZACION POR CESE DE ACTIVIDAD</t>
  </si>
  <si>
    <t>Cuotas cobradas en el ejercicio por cese de actividad (A)</t>
  </si>
  <si>
    <t>Límite Inferior (B = 0,05 x A)</t>
  </si>
  <si>
    <t>Dotación del ejercicio (F)</t>
  </si>
  <si>
    <t>Aplicación del ejercicio (G)</t>
  </si>
  <si>
    <t>Importe de la reserva en el balance después de la dotación/aplicación (H = D + E + F - G)</t>
  </si>
  <si>
    <t>Porcentaje ( I = H x 100 / A)</t>
  </si>
  <si>
    <t>Importe liberado con cargo a la reserva complementaria (E)</t>
  </si>
  <si>
    <t>EXCESO DE RESULTADO POR CESE DE ACTIVIDAD</t>
  </si>
  <si>
    <t>Reserva complementaria de estabilización por cese de actividad</t>
  </si>
  <si>
    <t>20222021S0880102S088.xlsm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</si>
</sst>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_ ;[Red]\-#,##0.00\ "/>
    <numFmt numFmtId="165" formatCode="000000"/>
  </numFmts>
  <fonts count="10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right" vertical="center" wrapText="1"/>
    </xf>
    <xf numFmtId="0" fontId="3" fillId="0" borderId="0" xfId="0" applyFont="1"/>
    <xf numFmtId="0" fontId="0" fillId="2" borderId="0" xfId="0" applyFill="1" applyAlignment="1">
      <alignment horizontal="centerContinuous" vertical="center" wrapText="1"/>
    </xf>
    <xf numFmtId="3" fontId="0" fillId="2" borderId="0" xfId="0" applyNumberFormat="1" applyFill="1" applyAlignment="1">
      <alignment horizontal="centerContinuous" vertical="center" wrapText="1"/>
    </xf>
    <xf numFmtId="0" fontId="6" fillId="0" borderId="0" xfId="0" applyFont="1"/>
    <xf numFmtId="0" fontId="6" fillId="2" borderId="0" xfId="0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164" fontId="6" fillId="4" borderId="0" xfId="0" applyNumberFormat="1" applyFont="1" applyFill="1" applyAlignment="1" applyProtection="1">
      <alignment horizontal="right" vertical="center" wrapText="1"/>
      <protection locked="0"/>
    </xf>
    <xf numFmtId="164" fontId="0" fillId="3" borderId="0" xfId="0" applyNumberForma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64" fontId="6" fillId="0" borderId="0" xfId="0" applyNumberFormat="1" applyFont="1" applyAlignment="1" applyProtection="1">
      <alignment horizontal="right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0" fillId="6" borderId="0" xfId="0" applyNumberForma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164" fontId="6" fillId="6" borderId="0" xfId="0" applyNumberFormat="1" applyFont="1" applyFill="1" applyAlignment="1">
      <alignment horizontal="right" vertical="center" wrapText="1"/>
    </xf>
    <xf numFmtId="0" fontId="7" fillId="7" borderId="0" xfId="0" applyFont="1" applyFill="1"/>
    <xf numFmtId="0" fontId="7" fillId="7" borderId="0" xfId="0" applyFont="1" applyFill="1" applyAlignment="1">
      <alignment horizontal="center" vertical="center"/>
    </xf>
    <xf numFmtId="165" fontId="7" fillId="7" borderId="0" xfId="0" applyNumberFormat="1" applyFont="1" applyFill="1"/>
    <xf numFmtId="0" fontId="0" fillId="0" borderId="2" xfId="0" applyBorder="1"/>
    <xf numFmtId="0" fontId="0" fillId="0" borderId="3" xfId="0" applyBorder="1" applyAlignment="1">
      <alignment horizontal="centerContinuous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Continuous" vertical="center" wrapText="1"/>
    </xf>
    <xf numFmtId="0" fontId="0" fillId="0" borderId="8" xfId="0" applyBorder="1"/>
    <xf numFmtId="164" fontId="0" fillId="5" borderId="0" xfId="0" applyNumberFormat="1" applyFill="1" applyAlignment="1" applyProtection="1">
      <alignment horizontal="right" vertical="center" wrapText="1"/>
      <protection locked="0"/>
    </xf>
    <xf numFmtId="0" fontId="9" fillId="0" borderId="0" xfId="1" applyFont="1" applyAlignment="1">
      <alignment vertical="center"/>
    </xf>
    <xf numFmtId="0" fontId="0" fillId="2" borderId="0" xfId="0" applyFill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4"/>
    </xf>
    <xf numFmtId="0" fontId="0" fillId="2" borderId="0" xfId="0" applyFill="1" applyAlignment="1">
      <alignment horizontal="left" vertical="center" wrapText="1" indent="4"/>
    </xf>
    <xf numFmtId="0" fontId="6" fillId="2" borderId="0" xfId="0" applyFont="1" applyFill="1" applyAlignment="1">
      <alignment horizontal="left" vertical="center" wrapText="1" indent="4"/>
    </xf>
    <xf numFmtId="0" fontId="0" fillId="0" borderId="0" xfId="0" applyAlignment="1">
      <alignment horizontal="left" vertical="center" wrapText="1" indent="4"/>
    </xf>
    <xf numFmtId="0" fontId="6" fillId="2" borderId="0" xfId="0" applyFont="1" applyFill="1" applyAlignment="1">
      <alignment horizontal="left" vertical="center" wrapText="1" indent="6"/>
    </xf>
    <xf numFmtId="0" fontId="6" fillId="0" borderId="0" xfId="0" applyFont="1" applyAlignment="1">
      <alignment horizontal="left" vertical="center" wrapText="1" indent="6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9" defaultPivotStyle="PivotStyleLight16">
    <tableStyle name="Estilo de tabla 1" pivot="0" count="0" xr9:uid="{00000000-0011-0000-FFFF-FFFF00000000}"/>
  </tableStyles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W44447"/>
  <sheetViews>
    <sheetView showGridLines="0" showZeros="0" tabSelected="1" showOutlineSymbols="0" zoomScaleNormal="100" zoomScaleSheetLayoutView="110" workbookViewId="0"/>
  </sheetViews>
  <sheetFormatPr baseColWidth="10" defaultColWidth="9.6640625" defaultRowHeight="15" x14ac:dyDescent="0.2"/>
  <cols>
    <col min="1" max="1" width="6.5546875" style="24" customWidth="1"/>
    <col min="2" max="2" width="5.44140625" customWidth="1"/>
    <col min="3" max="3" width="84.88671875" customWidth="1"/>
    <col min="4" max="4" width="25.77734375" customWidth="1"/>
    <col min="5" max="5" width="7.5546875" customWidth="1"/>
    <col min="6" max="6" width="6.21875" customWidth="1"/>
  </cols>
  <sheetData>
    <row r="1" spans="1:257" x14ac:dyDescent="0.2">
      <c r="B1" s="17" t="s">
        <v>1</v>
      </c>
    </row>
    <row r="2" spans="1:257" ht="47.25" customHeight="1" x14ac:dyDescent="0.2">
      <c r="B2" s="52" t="s">
        <v>0</v>
      </c>
      <c r="C2" s="52"/>
      <c r="D2" s="52"/>
      <c r="E2" s="52"/>
    </row>
    <row r="3" spans="1:257" s="14" customFormat="1" ht="15.75" x14ac:dyDescent="0.2">
      <c r="A3" s="25"/>
      <c r="B3" s="48" t="s">
        <v>2</v>
      </c>
      <c r="C3" s="49"/>
      <c r="D3" s="49"/>
      <c r="E3" s="49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</row>
    <row r="4" spans="1:257" s="14" customFormat="1" ht="15.75" x14ac:dyDescent="0.2">
      <c r="A4" s="25"/>
      <c r="B4" s="16"/>
      <c r="C4" s="16"/>
      <c r="D4" s="16"/>
      <c r="E4" s="16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</row>
    <row r="5" spans="1:257" s="14" customFormat="1" ht="15.75" x14ac:dyDescent="0.2">
      <c r="A5" s="25"/>
      <c r="B5" s="17" t="s">
        <v>3</v>
      </c>
      <c r="C5" s="16"/>
      <c r="D5" s="16"/>
      <c r="E5" s="16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</row>
    <row r="6" spans="1:257" ht="15.75" x14ac:dyDescent="0.25">
      <c r="B6" s="50"/>
      <c r="C6" s="51"/>
      <c r="D6" s="51"/>
      <c r="E6" s="5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</row>
    <row r="7" spans="1:257" ht="6.95" customHeight="1" x14ac:dyDescent="0.2">
      <c r="B7" s="27"/>
      <c r="C7" s="28"/>
      <c r="D7" s="28"/>
      <c r="E7" s="29"/>
    </row>
    <row r="8" spans="1:257" ht="15.75" x14ac:dyDescent="0.2">
      <c r="A8" s="24">
        <v>100000</v>
      </c>
      <c r="B8" s="30"/>
      <c r="C8" s="1" t="s">
        <v>6</v>
      </c>
      <c r="D8" s="5"/>
      <c r="E8" s="31"/>
    </row>
    <row r="9" spans="1:257" x14ac:dyDescent="0.2">
      <c r="B9" s="30"/>
      <c r="C9" s="2"/>
      <c r="D9" s="5"/>
      <c r="E9" s="31"/>
    </row>
    <row r="10" spans="1:257" x14ac:dyDescent="0.2">
      <c r="A10" s="24">
        <v>101000</v>
      </c>
      <c r="B10" s="30"/>
      <c r="C10" s="38" t="s">
        <v>7</v>
      </c>
      <c r="D10" s="6"/>
      <c r="E10" s="31"/>
    </row>
    <row r="11" spans="1:257" x14ac:dyDescent="0.2">
      <c r="A11" s="24">
        <v>101010</v>
      </c>
      <c r="B11" s="30"/>
      <c r="C11" s="43" t="s">
        <v>8</v>
      </c>
      <c r="D11" s="12">
        <v>9766385.6499999966</v>
      </c>
      <c r="E11" s="31"/>
    </row>
    <row r="12" spans="1:257" x14ac:dyDescent="0.2">
      <c r="A12" s="24">
        <v>101020</v>
      </c>
      <c r="B12" s="30"/>
      <c r="C12" s="44" t="s">
        <v>9</v>
      </c>
      <c r="D12" s="12">
        <v>2185689.2699999996</v>
      </c>
      <c r="E12" s="31"/>
    </row>
    <row r="13" spans="1:257" x14ac:dyDescent="0.2">
      <c r="A13" s="24">
        <v>101030</v>
      </c>
      <c r="B13" s="30"/>
      <c r="C13" s="42" t="s">
        <v>10</v>
      </c>
      <c r="D13" s="12">
        <v>-361076.01</v>
      </c>
      <c r="E13" s="31"/>
    </row>
    <row r="14" spans="1:257" x14ac:dyDescent="0.2">
      <c r="A14" s="24">
        <v>101040</v>
      </c>
      <c r="B14" s="30"/>
      <c r="C14" s="44" t="s">
        <v>11</v>
      </c>
      <c r="D14" s="13">
        <f>D11+D12+D13</f>
        <v>11590998.909999996</v>
      </c>
      <c r="E14" s="31"/>
    </row>
    <row r="15" spans="1:257" ht="15" customHeight="1" x14ac:dyDescent="0.2">
      <c r="A15" s="24">
        <v>102000</v>
      </c>
      <c r="B15" s="30"/>
      <c r="C15" s="38" t="s">
        <v>12</v>
      </c>
      <c r="D15" s="3"/>
      <c r="E15" s="31"/>
    </row>
    <row r="16" spans="1:257" ht="15" customHeight="1" x14ac:dyDescent="0.2">
      <c r="A16" s="24">
        <v>102010</v>
      </c>
      <c r="B16" s="30"/>
      <c r="C16" s="44" t="s">
        <v>13</v>
      </c>
      <c r="D16" s="12">
        <v>-8382304.060000007</v>
      </c>
      <c r="E16" s="31"/>
    </row>
    <row r="17" spans="1:5" ht="15" customHeight="1" x14ac:dyDescent="0.2">
      <c r="A17" s="24">
        <v>102020</v>
      </c>
      <c r="B17" s="30"/>
      <c r="C17" s="44" t="s">
        <v>14</v>
      </c>
      <c r="D17" s="12">
        <v>486984.12</v>
      </c>
      <c r="E17" s="31"/>
    </row>
    <row r="18" spans="1:5" x14ac:dyDescent="0.2">
      <c r="A18" s="24">
        <v>102030</v>
      </c>
      <c r="B18" s="30"/>
      <c r="C18" s="44" t="s">
        <v>15</v>
      </c>
      <c r="D18" s="12">
        <v>633344.01</v>
      </c>
      <c r="E18" s="31"/>
    </row>
    <row r="19" spans="1:5" x14ac:dyDescent="0.2">
      <c r="A19" s="24">
        <v>102040</v>
      </c>
      <c r="B19" s="30"/>
      <c r="C19" s="44" t="s">
        <v>16</v>
      </c>
      <c r="D19" s="13">
        <f>D16+D17+D18</f>
        <v>-7261975.9300000072</v>
      </c>
      <c r="E19" s="31"/>
    </row>
    <row r="20" spans="1:5" x14ac:dyDescent="0.2">
      <c r="A20" s="24">
        <v>103000</v>
      </c>
      <c r="B20" s="30"/>
      <c r="C20" s="41" t="s">
        <v>17</v>
      </c>
      <c r="D20" s="11"/>
      <c r="E20" s="31"/>
    </row>
    <row r="21" spans="1:5" x14ac:dyDescent="0.2">
      <c r="A21" s="24">
        <v>103010</v>
      </c>
      <c r="B21" s="30"/>
      <c r="C21" s="42" t="s">
        <v>18</v>
      </c>
      <c r="D21" s="12">
        <v>408493.10000000079</v>
      </c>
      <c r="E21" s="31"/>
    </row>
    <row r="22" spans="1:5" x14ac:dyDescent="0.2">
      <c r="A22" s="24">
        <v>103020</v>
      </c>
      <c r="B22" s="30"/>
      <c r="C22" s="42" t="s">
        <v>19</v>
      </c>
      <c r="D22" s="12">
        <v>16545.149999999998</v>
      </c>
      <c r="E22" s="31"/>
    </row>
    <row r="23" spans="1:5" x14ac:dyDescent="0.2">
      <c r="A23" s="24">
        <v>103030</v>
      </c>
      <c r="B23" s="30"/>
      <c r="C23" s="42" t="s">
        <v>20</v>
      </c>
      <c r="D23" s="12">
        <v>-2340.079999999999</v>
      </c>
      <c r="E23" s="31"/>
    </row>
    <row r="24" spans="1:5" x14ac:dyDescent="0.2">
      <c r="A24" s="24">
        <v>103040</v>
      </c>
      <c r="B24" s="30"/>
      <c r="C24" s="42" t="s">
        <v>21</v>
      </c>
      <c r="D24" s="13">
        <f>D21+D22+D23</f>
        <v>422698.1700000008</v>
      </c>
      <c r="E24" s="31"/>
    </row>
    <row r="25" spans="1:5" x14ac:dyDescent="0.2">
      <c r="B25" s="30"/>
      <c r="C25" s="2"/>
      <c r="D25" s="3"/>
      <c r="E25" s="31"/>
    </row>
    <row r="26" spans="1:5" ht="15.75" x14ac:dyDescent="0.2">
      <c r="A26" s="24">
        <v>200000</v>
      </c>
      <c r="B26" s="30"/>
      <c r="C26" s="1" t="s">
        <v>22</v>
      </c>
      <c r="D26" s="3"/>
      <c r="E26" s="31"/>
    </row>
    <row r="27" spans="1:5" x14ac:dyDescent="0.2">
      <c r="B27" s="30"/>
      <c r="C27" s="18"/>
      <c r="D27" s="3"/>
      <c r="E27" s="31"/>
    </row>
    <row r="28" spans="1:5" x14ac:dyDescent="0.2">
      <c r="A28" s="24">
        <v>201000</v>
      </c>
      <c r="B28" s="30"/>
      <c r="C28" s="41" t="s">
        <v>23</v>
      </c>
      <c r="D28" s="11"/>
      <c r="E28" s="31"/>
    </row>
    <row r="29" spans="1:5" x14ac:dyDescent="0.2">
      <c r="A29" s="24">
        <v>201010</v>
      </c>
      <c r="B29" s="30"/>
      <c r="C29" s="42" t="s">
        <v>24</v>
      </c>
      <c r="D29" s="12">
        <v>61664115.290000007</v>
      </c>
      <c r="E29" s="31"/>
    </row>
    <row r="30" spans="1:5" x14ac:dyDescent="0.2">
      <c r="A30" s="24">
        <v>201020</v>
      </c>
      <c r="B30" s="30"/>
      <c r="C30" s="42" t="s">
        <v>25</v>
      </c>
      <c r="D30" s="12">
        <v>66207585.13000001</v>
      </c>
      <c r="E30" s="31"/>
    </row>
    <row r="31" spans="1:5" x14ac:dyDescent="0.2">
      <c r="A31" s="24">
        <v>201030</v>
      </c>
      <c r="B31" s="30"/>
      <c r="C31" s="42" t="s">
        <v>26</v>
      </c>
      <c r="D31" s="12">
        <v>70606617.659999996</v>
      </c>
      <c r="E31" s="31"/>
    </row>
    <row r="32" spans="1:5" x14ac:dyDescent="0.2">
      <c r="A32" s="24">
        <v>201040</v>
      </c>
      <c r="B32" s="30"/>
      <c r="C32" s="45" t="s">
        <v>27</v>
      </c>
      <c r="D32" s="13">
        <f>(D29+D30+D31)/3</f>
        <v>66159439.360000007</v>
      </c>
      <c r="E32" s="31"/>
    </row>
    <row r="33" spans="1:5" x14ac:dyDescent="0.2">
      <c r="A33" s="24">
        <v>201050</v>
      </c>
      <c r="B33" s="30"/>
      <c r="C33" s="45" t="s">
        <v>28</v>
      </c>
      <c r="D33" s="13">
        <f>0.2*D32</f>
        <v>13231887.872000001</v>
      </c>
      <c r="E33" s="31"/>
    </row>
    <row r="34" spans="1:5" x14ac:dyDescent="0.2">
      <c r="A34" s="24">
        <v>201060</v>
      </c>
      <c r="B34" s="30"/>
      <c r="C34" s="42" t="s">
        <v>29</v>
      </c>
      <c r="D34" s="13">
        <f>0.3*D32</f>
        <v>19847831.808000002</v>
      </c>
      <c r="E34" s="31"/>
    </row>
    <row r="35" spans="1:5" x14ac:dyDescent="0.2">
      <c r="A35" s="24">
        <v>202000</v>
      </c>
      <c r="B35" s="30"/>
      <c r="C35" s="40" t="s">
        <v>30</v>
      </c>
      <c r="D35" s="12">
        <v>25496576.100000001</v>
      </c>
      <c r="E35" s="31"/>
    </row>
    <row r="36" spans="1:5" x14ac:dyDescent="0.2">
      <c r="A36" s="24">
        <v>203000</v>
      </c>
      <c r="B36" s="30"/>
      <c r="C36" s="41" t="s">
        <v>31</v>
      </c>
      <c r="D36" s="12">
        <v>1923349.5385000072</v>
      </c>
      <c r="E36" s="31"/>
    </row>
    <row r="37" spans="1:5" x14ac:dyDescent="0.2">
      <c r="A37" s="24">
        <v>204000</v>
      </c>
      <c r="B37" s="30"/>
      <c r="C37" s="41" t="s">
        <v>32</v>
      </c>
      <c r="D37" s="12">
        <v>7572093.8305000076</v>
      </c>
      <c r="E37" s="31"/>
    </row>
    <row r="38" spans="1:5" x14ac:dyDescent="0.2">
      <c r="A38" s="24">
        <v>205000</v>
      </c>
      <c r="B38" s="30"/>
      <c r="C38" s="40" t="s">
        <v>33</v>
      </c>
      <c r="D38" s="13">
        <f>D35+D36-D37</f>
        <v>19847831.808000002</v>
      </c>
      <c r="E38" s="31"/>
    </row>
    <row r="39" spans="1:5" x14ac:dyDescent="0.2">
      <c r="A39" s="24">
        <v>206000</v>
      </c>
      <c r="B39" s="30"/>
      <c r="C39" s="41" t="s">
        <v>34</v>
      </c>
      <c r="D39" s="13">
        <f>IF(D32&gt;0,(D38*100)/D32,0)</f>
        <v>30</v>
      </c>
      <c r="E39" s="31"/>
    </row>
    <row r="40" spans="1:5" x14ac:dyDescent="0.2">
      <c r="B40" s="30"/>
      <c r="C40" s="2"/>
      <c r="D40" s="3"/>
      <c r="E40" s="31"/>
    </row>
    <row r="41" spans="1:5" ht="15.75" x14ac:dyDescent="0.2">
      <c r="A41" s="24">
        <v>300000</v>
      </c>
      <c r="B41" s="30"/>
      <c r="C41" s="1" t="s">
        <v>35</v>
      </c>
      <c r="D41" s="3"/>
      <c r="E41" s="31"/>
    </row>
    <row r="42" spans="1:5" x14ac:dyDescent="0.2">
      <c r="B42" s="30"/>
      <c r="C42" s="18"/>
      <c r="D42" s="3"/>
      <c r="E42" s="31"/>
    </row>
    <row r="43" spans="1:5" x14ac:dyDescent="0.2">
      <c r="A43" s="26">
        <v>301000</v>
      </c>
      <c r="B43" s="30"/>
      <c r="C43" s="39" t="s">
        <v>8</v>
      </c>
      <c r="D43" s="20">
        <v>9667649.3699999992</v>
      </c>
      <c r="E43" s="31"/>
    </row>
    <row r="44" spans="1:5" x14ac:dyDescent="0.2">
      <c r="A44" s="26">
        <v>303000</v>
      </c>
      <c r="B44" s="30"/>
      <c r="C44" s="44" t="s">
        <v>36</v>
      </c>
      <c r="D44" s="19"/>
      <c r="E44" s="31"/>
    </row>
    <row r="45" spans="1:5" x14ac:dyDescent="0.2">
      <c r="A45" s="26">
        <v>303010</v>
      </c>
      <c r="B45" s="30"/>
      <c r="C45" s="46" t="s">
        <v>37</v>
      </c>
      <c r="D45" s="22">
        <f>0.05 * D43</f>
        <v>483382.46849999996</v>
      </c>
      <c r="E45" s="31"/>
    </row>
    <row r="46" spans="1:5" x14ac:dyDescent="0.2">
      <c r="A46" s="26">
        <v>303020</v>
      </c>
      <c r="B46" s="30"/>
      <c r="C46" s="44" t="s">
        <v>38</v>
      </c>
      <c r="D46" s="19"/>
      <c r="E46" s="31"/>
    </row>
    <row r="47" spans="1:5" x14ac:dyDescent="0.2">
      <c r="A47" s="26">
        <v>303030</v>
      </c>
      <c r="B47" s="30"/>
      <c r="C47" s="47" t="s">
        <v>39</v>
      </c>
      <c r="D47" s="12">
        <v>1362427.22</v>
      </c>
      <c r="E47" s="31"/>
    </row>
    <row r="48" spans="1:5" x14ac:dyDescent="0.2">
      <c r="A48" s="26">
        <v>303040</v>
      </c>
      <c r="B48" s="30"/>
      <c r="C48" s="46" t="s">
        <v>40</v>
      </c>
      <c r="D48" s="23">
        <f>0.1*D43</f>
        <v>966764.93699999992</v>
      </c>
      <c r="E48" s="31"/>
    </row>
    <row r="49" spans="1:5" ht="15" customHeight="1" x14ac:dyDescent="0.2">
      <c r="A49" s="26">
        <v>303050</v>
      </c>
      <c r="B49" s="30"/>
      <c r="C49" s="47" t="s">
        <v>41</v>
      </c>
      <c r="D49" s="13">
        <f>D47+D48</f>
        <v>2329192.1569999997</v>
      </c>
      <c r="E49" s="31"/>
    </row>
    <row r="50" spans="1:5" ht="15" customHeight="1" x14ac:dyDescent="0.2">
      <c r="A50" s="26">
        <v>303060</v>
      </c>
      <c r="B50" s="30"/>
      <c r="C50" s="42" t="s">
        <v>42</v>
      </c>
      <c r="D50" s="19"/>
      <c r="E50" s="31"/>
    </row>
    <row r="51" spans="1:5" ht="15" customHeight="1" x14ac:dyDescent="0.2">
      <c r="A51" s="26">
        <v>303070</v>
      </c>
      <c r="B51" s="30"/>
      <c r="C51" s="47" t="s">
        <v>43</v>
      </c>
      <c r="D51" s="23">
        <f>0.25*D34</f>
        <v>4961957.9520000005</v>
      </c>
      <c r="E51" s="31"/>
    </row>
    <row r="52" spans="1:5" ht="15" customHeight="1" x14ac:dyDescent="0.2">
      <c r="A52" s="26">
        <v>303080</v>
      </c>
      <c r="B52" s="30"/>
      <c r="C52" s="47" t="s">
        <v>30</v>
      </c>
      <c r="D52" s="12"/>
      <c r="E52" s="31"/>
    </row>
    <row r="53" spans="1:5" ht="15.75" customHeight="1" x14ac:dyDescent="0.2">
      <c r="A53" s="26">
        <v>303090</v>
      </c>
      <c r="B53" s="30"/>
      <c r="C53" s="47" t="s">
        <v>44</v>
      </c>
      <c r="D53" s="13">
        <f>0.05*D43</f>
        <v>483382.46849999996</v>
      </c>
      <c r="E53" s="31"/>
    </row>
    <row r="54" spans="1:5" ht="15.75" customHeight="1" x14ac:dyDescent="0.2">
      <c r="A54" s="26">
        <v>303100</v>
      </c>
      <c r="B54" s="30"/>
      <c r="C54" s="47" t="s">
        <v>32</v>
      </c>
      <c r="D54" s="36"/>
      <c r="E54" s="31"/>
    </row>
    <row r="55" spans="1:5" ht="15.75" customHeight="1" x14ac:dyDescent="0.2">
      <c r="A55" s="26">
        <v>303110</v>
      </c>
      <c r="B55" s="30"/>
      <c r="C55" s="47" t="s">
        <v>33</v>
      </c>
      <c r="D55" s="21">
        <f>D52+D53-D54</f>
        <v>483382.46849999996</v>
      </c>
      <c r="E55" s="31"/>
    </row>
    <row r="56" spans="1:5" ht="15.75" customHeight="1" x14ac:dyDescent="0.2">
      <c r="A56" s="26">
        <v>303120</v>
      </c>
      <c r="B56" s="30"/>
      <c r="C56" s="47" t="s">
        <v>45</v>
      </c>
      <c r="D56" s="13">
        <f>IF(D34&gt;0,(D55*100)/D34,0)</f>
        <v>2.4354421841944696</v>
      </c>
      <c r="E56" s="31"/>
    </row>
    <row r="57" spans="1:5" ht="15.75" customHeight="1" x14ac:dyDescent="0.2">
      <c r="A57" s="26">
        <v>502000</v>
      </c>
      <c r="B57" s="30"/>
      <c r="C57" s="42" t="s">
        <v>57</v>
      </c>
      <c r="D57" s="19"/>
      <c r="E57" s="31"/>
    </row>
    <row r="58" spans="1:5" ht="15.75" customHeight="1" x14ac:dyDescent="0.2">
      <c r="A58" s="26">
        <v>303140</v>
      </c>
      <c r="B58" s="30"/>
      <c r="C58" s="47" t="s">
        <v>46</v>
      </c>
      <c r="D58" s="13">
        <f>0.8 * D43</f>
        <v>7734119.4959999993</v>
      </c>
      <c r="E58" s="31"/>
    </row>
    <row r="59" spans="1:5" ht="15" customHeight="1" x14ac:dyDescent="0.2">
      <c r="B59" s="30"/>
      <c r="C59" s="8"/>
      <c r="D59" s="9"/>
      <c r="E59" s="31"/>
    </row>
    <row r="60" spans="1:5" ht="19.5" customHeight="1" x14ac:dyDescent="0.2">
      <c r="A60" s="24">
        <v>400000</v>
      </c>
      <c r="B60" s="30"/>
      <c r="C60" s="1" t="s">
        <v>47</v>
      </c>
      <c r="D60" s="3"/>
      <c r="E60" s="31"/>
    </row>
    <row r="61" spans="1:5" x14ac:dyDescent="0.2">
      <c r="B61" s="30"/>
      <c r="C61" s="18"/>
      <c r="D61" s="3"/>
      <c r="E61" s="31"/>
    </row>
    <row r="62" spans="1:5" x14ac:dyDescent="0.2">
      <c r="A62" s="24">
        <v>401000</v>
      </c>
      <c r="B62" s="30"/>
      <c r="C62" s="40" t="s">
        <v>48</v>
      </c>
      <c r="D62" s="12">
        <v>33813643.410000004</v>
      </c>
      <c r="E62" s="31"/>
    </row>
    <row r="63" spans="1:5" x14ac:dyDescent="0.2">
      <c r="A63" s="24">
        <v>401010</v>
      </c>
      <c r="B63" s="30"/>
      <c r="C63" s="45" t="s">
        <v>49</v>
      </c>
      <c r="D63" s="13">
        <f>0.05*D62</f>
        <v>1690682.1705000002</v>
      </c>
      <c r="E63" s="31"/>
    </row>
    <row r="64" spans="1:5" x14ac:dyDescent="0.2">
      <c r="A64" s="24">
        <v>401020</v>
      </c>
      <c r="B64" s="30"/>
      <c r="C64" s="45" t="s">
        <v>50</v>
      </c>
      <c r="D64" s="13">
        <f>0.2*D62</f>
        <v>6762728.682000001</v>
      </c>
      <c r="E64" s="31"/>
    </row>
    <row r="65" spans="1:5" x14ac:dyDescent="0.2">
      <c r="A65" s="24">
        <v>402000</v>
      </c>
      <c r="B65" s="30"/>
      <c r="C65" s="40" t="s">
        <v>51</v>
      </c>
      <c r="D65" s="12">
        <v>1380564.27</v>
      </c>
      <c r="E65" s="31"/>
    </row>
    <row r="66" spans="1:5" x14ac:dyDescent="0.2">
      <c r="A66" s="24">
        <v>403000</v>
      </c>
      <c r="B66" s="30"/>
      <c r="C66" s="41" t="s">
        <v>52</v>
      </c>
      <c r="D66" s="12">
        <v>1690682.1705000002</v>
      </c>
      <c r="E66" s="31"/>
    </row>
    <row r="67" spans="1:5" x14ac:dyDescent="0.2">
      <c r="A67" s="24">
        <v>404000</v>
      </c>
      <c r="B67" s="30"/>
      <c r="C67" s="41" t="s">
        <v>53</v>
      </c>
      <c r="D67" s="12">
        <v>1380564.27</v>
      </c>
      <c r="E67" s="31"/>
    </row>
    <row r="68" spans="1:5" x14ac:dyDescent="0.2">
      <c r="A68" s="24">
        <v>405000</v>
      </c>
      <c r="B68" s="30"/>
      <c r="C68" s="41" t="s">
        <v>54</v>
      </c>
      <c r="D68" s="13">
        <f>D65+D66-D67</f>
        <v>1690682.1705000005</v>
      </c>
      <c r="E68" s="31"/>
    </row>
    <row r="69" spans="1:5" x14ac:dyDescent="0.2">
      <c r="A69" s="24">
        <v>406000</v>
      </c>
      <c r="B69" s="30"/>
      <c r="C69" s="40" t="s">
        <v>55</v>
      </c>
      <c r="D69" s="13">
        <f>IF(D62&gt;0,(D68*100)/D62,0)</f>
        <v>5.0000000000000009</v>
      </c>
      <c r="E69" s="31"/>
    </row>
    <row r="70" spans="1:5" x14ac:dyDescent="0.2">
      <c r="B70" s="30"/>
      <c r="C70" s="2"/>
      <c r="D70" s="3"/>
      <c r="E70" s="31"/>
    </row>
    <row r="71" spans="1:5" ht="15.75" x14ac:dyDescent="0.2">
      <c r="A71" s="24">
        <v>500000</v>
      </c>
      <c r="B71" s="30"/>
      <c r="C71" s="1" t="s">
        <v>56</v>
      </c>
      <c r="D71" s="3"/>
      <c r="E71" s="31"/>
    </row>
    <row r="72" spans="1:5" x14ac:dyDescent="0.2">
      <c r="B72" s="30"/>
      <c r="C72" s="18"/>
      <c r="D72" s="3"/>
      <c r="E72" s="31"/>
    </row>
    <row r="73" spans="1:5" x14ac:dyDescent="0.2">
      <c r="A73" s="24">
        <v>503000</v>
      </c>
      <c r="B73" s="30"/>
      <c r="C73" s="39" t="s">
        <v>57</v>
      </c>
      <c r="D73" s="3"/>
      <c r="E73" s="31"/>
    </row>
    <row r="74" spans="1:5" x14ac:dyDescent="0.2">
      <c r="A74" s="24">
        <v>503010</v>
      </c>
      <c r="B74" s="30"/>
      <c r="C74" s="44" t="s">
        <v>58</v>
      </c>
      <c r="D74" s="12"/>
      <c r="E74" s="31"/>
    </row>
    <row r="75" spans="1:5" x14ac:dyDescent="0.2">
      <c r="B75" s="30"/>
      <c r="C75" s="2"/>
      <c r="D75" s="9"/>
      <c r="E75" s="31"/>
    </row>
    <row r="76" spans="1:5" ht="15.75" x14ac:dyDescent="0.2">
      <c r="A76" s="24">
        <v>600000</v>
      </c>
      <c r="B76" s="30"/>
      <c r="C76" s="1" t="s">
        <v>59</v>
      </c>
      <c r="D76" s="9"/>
      <c r="E76" s="31"/>
    </row>
    <row r="77" spans="1:5" x14ac:dyDescent="0.2">
      <c r="B77" s="30"/>
      <c r="C77" s="18"/>
      <c r="D77" s="9"/>
      <c r="E77" s="31"/>
    </row>
    <row r="78" spans="1:5" x14ac:dyDescent="0.2">
      <c r="A78" s="24">
        <v>601000</v>
      </c>
      <c r="B78" s="30"/>
      <c r="C78" s="40" t="s">
        <v>60</v>
      </c>
      <c r="D78" s="12">
        <v>2224269.8400000003</v>
      </c>
      <c r="E78" s="31"/>
    </row>
    <row r="79" spans="1:5" x14ac:dyDescent="0.2">
      <c r="A79" s="24">
        <v>601010</v>
      </c>
      <c r="B79" s="30"/>
      <c r="C79" s="45" t="s">
        <v>61</v>
      </c>
      <c r="D79" s="13">
        <f>0.05*D78</f>
        <v>111213.49200000003</v>
      </c>
      <c r="E79" s="31"/>
    </row>
    <row r="80" spans="1:5" x14ac:dyDescent="0.2">
      <c r="A80" s="24">
        <v>601020</v>
      </c>
      <c r="B80" s="30"/>
      <c r="C80" s="45" t="s">
        <v>50</v>
      </c>
      <c r="D80" s="13">
        <f>0.2*D78</f>
        <v>444853.96800000011</v>
      </c>
      <c r="E80" s="31"/>
    </row>
    <row r="81" spans="1:5" x14ac:dyDescent="0.2">
      <c r="A81" s="24">
        <v>602000</v>
      </c>
      <c r="B81" s="30"/>
      <c r="C81" s="40" t="s">
        <v>51</v>
      </c>
      <c r="D81" s="12">
        <v>554699.84</v>
      </c>
      <c r="E81" s="31"/>
    </row>
    <row r="82" spans="1:5" x14ac:dyDescent="0.2">
      <c r="A82" s="24">
        <v>607000</v>
      </c>
      <c r="B82" s="30"/>
      <c r="C82" s="40" t="s">
        <v>66</v>
      </c>
      <c r="D82" s="12">
        <v>0</v>
      </c>
      <c r="E82" s="31"/>
    </row>
    <row r="83" spans="1:5" x14ac:dyDescent="0.2">
      <c r="A83" s="24">
        <v>603000</v>
      </c>
      <c r="B83" s="30"/>
      <c r="C83" s="41" t="s">
        <v>62</v>
      </c>
      <c r="D83" s="12">
        <v>0</v>
      </c>
      <c r="E83" s="31"/>
    </row>
    <row r="84" spans="1:5" x14ac:dyDescent="0.2">
      <c r="A84" s="24">
        <v>604000</v>
      </c>
      <c r="B84" s="30"/>
      <c r="C84" s="41" t="s">
        <v>63</v>
      </c>
      <c r="D84" s="12">
        <v>109845.87199999986</v>
      </c>
      <c r="E84" s="31"/>
    </row>
    <row r="85" spans="1:5" x14ac:dyDescent="0.2">
      <c r="A85" s="24">
        <v>605000</v>
      </c>
      <c r="B85" s="30"/>
      <c r="C85" s="41" t="s">
        <v>64</v>
      </c>
      <c r="D85" s="13">
        <f>D81+D82+D83-D84</f>
        <v>444853.96800000011</v>
      </c>
      <c r="E85" s="31"/>
    </row>
    <row r="86" spans="1:5" x14ac:dyDescent="0.2">
      <c r="A86" s="24">
        <v>606000</v>
      </c>
      <c r="B86" s="30"/>
      <c r="C86" s="40" t="s">
        <v>65</v>
      </c>
      <c r="D86" s="13">
        <f>IF(D78&gt;0,(D85*100)/D78,0)</f>
        <v>20.000000000000004</v>
      </c>
      <c r="E86" s="31"/>
    </row>
    <row r="87" spans="1:5" x14ac:dyDescent="0.2">
      <c r="B87" s="30"/>
      <c r="C87" s="8"/>
      <c r="D87" s="10"/>
      <c r="E87" s="31"/>
    </row>
    <row r="88" spans="1:5" ht="15.75" x14ac:dyDescent="0.2">
      <c r="A88" s="24">
        <v>700000</v>
      </c>
      <c r="B88" s="30"/>
      <c r="C88" s="1" t="s">
        <v>67</v>
      </c>
      <c r="D88" s="10"/>
      <c r="E88" s="31"/>
    </row>
    <row r="89" spans="1:5" x14ac:dyDescent="0.2">
      <c r="B89" s="30"/>
      <c r="C89" s="18"/>
      <c r="D89" s="10"/>
      <c r="E89" s="31"/>
    </row>
    <row r="90" spans="1:5" x14ac:dyDescent="0.2">
      <c r="A90" s="24">
        <v>704000</v>
      </c>
      <c r="B90" s="30"/>
      <c r="C90" s="39" t="s">
        <v>68</v>
      </c>
      <c r="D90" s="3"/>
      <c r="E90" s="31"/>
    </row>
    <row r="91" spans="1:5" x14ac:dyDescent="0.2">
      <c r="A91" s="24">
        <v>704010</v>
      </c>
      <c r="B91" s="30"/>
      <c r="C91" s="44" t="s">
        <v>58</v>
      </c>
      <c r="D91" s="12">
        <v>532544.0420000006</v>
      </c>
      <c r="E91" s="31"/>
    </row>
    <row r="92" spans="1:5" x14ac:dyDescent="0.2">
      <c r="B92" s="32"/>
      <c r="C92" s="33"/>
      <c r="D92" s="34"/>
      <c r="E92" s="35"/>
    </row>
    <row r="94" spans="1:5" x14ac:dyDescent="0.2">
      <c r="C94" s="7"/>
    </row>
    <row r="44444" spans="25:29" x14ac:dyDescent="0.2">
      <c r="Z44444" t="s">
        <v>69</v>
      </c>
      <c r="AA44444" t="s">
        <v>4</v>
      </c>
      <c r="AB44444" t="s">
        <v>5</v>
      </c>
      <c r="AC44444" t="s">
        <v>3</v>
      </c>
    </row>
    <row r="44447" spans="25:29" x14ac:dyDescent="0.2">
      <c r="Y44447" s="37" t="str">
        <f>MID(Z44447,5,4)</f>
        <v/>
      </c>
    </row>
  </sheetData>
  <sheetProtection algorithmName="SHA-512" hashValue="UMxTRGBgd7ZOT3DnLGvmZFtiYuWbXT/8P7NyFmtpGFErZtKU+2OujSRFVkUKlDTvwANyjMRZuNEdfqGYMmjr1A==" saltValue="fLazB9W4fd3PyjFZd4XgLg==" spinCount="100000" sheet="1" objects="1" scenarios="1"/>
  <mergeCells count="3">
    <mergeCell ref="B3:E3"/>
    <mergeCell ref="B6:E6"/>
    <mergeCell ref="B2:E2"/>
  </mergeCells>
  <phoneticPr fontId="0" type="noConversion"/>
  <printOptions horizontalCentered="1"/>
  <pageMargins left="0.70866141732283472" right="0.23622047244094491" top="0.39370078740157483" bottom="0.31496062992125984" header="0.19685039370078741" footer="0"/>
  <pageSetup paperSize="9" scale="55" firstPageNumber="232" orientation="portrait" useFirstPageNumber="1" r:id="rId1"/>
  <headerFooter alignWithMargins="0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f762c-30e5-4015-870a-b2d6f3a14715">
      <Terms xmlns="http://schemas.microsoft.com/office/infopath/2007/PartnerControls"/>
    </lcf76f155ced4ddcb4097134ff3c332f>
    <TaxCatchAll xmlns="f8ac51d3-0370-4c53-a8eb-d1c0e0731aad" xsi:nil="true"/>
    <SharedWithUsers xmlns="f8ac51d3-0370-4c53-a8eb-d1c0e0731aa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21468FC3D4083B2C63CB8B6D43A" ma:contentTypeVersion="12" ma:contentTypeDescription="Crear nuevo documento." ma:contentTypeScope="" ma:versionID="f1deb24eec0486395749c85f34a9024f">
  <xsd:schema xmlns:xsd="http://www.w3.org/2001/XMLSchema" xmlns:xs="http://www.w3.org/2001/XMLSchema" xmlns:p="http://schemas.microsoft.com/office/2006/metadata/properties" xmlns:ns2="8e4f762c-30e5-4015-870a-b2d6f3a14715" xmlns:ns3="f8ac51d3-0370-4c53-a8eb-d1c0e0731aad" targetNamespace="http://schemas.microsoft.com/office/2006/metadata/properties" ma:root="true" ma:fieldsID="270ae320bae89658bc9b8ec7c7c61954" ns2:_="" ns3:_="">
    <xsd:import namespace="8e4f762c-30e5-4015-870a-b2d6f3a14715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762c-30e5-4015-870a-b2d6f3a14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6A688-345B-4C7E-A00B-80695EBE09D7}">
  <ds:schemaRefs>
    <ds:schemaRef ds:uri="8e4f762c-30e5-4015-870a-b2d6f3a1471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f8ac51d3-0370-4c53-a8eb-d1c0e0731a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C8601B-D53A-418C-80F8-815432EAD5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2FA073-37E1-46AB-9BBE-9E5FF3BF6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762c-30e5-4015-870a-b2d6f3a14715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S088</vt:lpstr>
      <vt:lpstr>'S088'!Área_de_impresión</vt:lpstr>
      <vt:lpstr>DENO_MUTUA</vt:lpstr>
      <vt:lpstr>DIGIT_CONTROL</vt:lpstr>
      <vt:lpstr>NUME_MUTUA</vt:lpstr>
      <vt:lpstr>'S088'!Títulos_a_imprimir</vt:lpstr>
    </vt:vector>
  </TitlesOfParts>
  <Company>MTASS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giss</dc:creator>
  <cp:lastModifiedBy>Alberto Tainta Irigoyen</cp:lastModifiedBy>
  <cp:lastPrinted>2017-10-27T11:23:19Z</cp:lastPrinted>
  <dcterms:created xsi:type="dcterms:W3CDTF">2008-06-03T11:54:03Z</dcterms:created>
  <dcterms:modified xsi:type="dcterms:W3CDTF">2023-06-28T13:58:25Z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0x01010070BA921468FC3D4083B2C63CB8B6D43A</vt:lpwstr>
  </property>
  <property fmtid="{D5CDD505-2E9C-101B-9397-08002B2CF9AE}" pid="3" name="MediaServiceImageTags">
    <vt:lpwstr/>
  </property>
  <property fmtid="{D5CDD505-2E9C-101B-9397-08002B2CF9AE}" pid="4" name="Order">
    <vt:r8>6900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